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60" windowWidth="14235" windowHeight="4365"/>
  </bookViews>
  <sheets>
    <sheet name="Plan1" sheetId="1" r:id="rId1"/>
    <sheet name="Plan2" sheetId="2" r:id="rId2"/>
    <sheet name="Plan3" sheetId="3" r:id="rId3"/>
  </sheets>
  <calcPr calcId="125725"/>
</workbook>
</file>

<file path=xl/calcChain.xml><?xml version="1.0" encoding="utf-8"?>
<calcChain xmlns="http://schemas.openxmlformats.org/spreadsheetml/2006/main">
  <c r="E37" i="1"/>
  <c r="E36"/>
  <c r="C36"/>
  <c r="B37"/>
  <c r="B36"/>
  <c r="C30"/>
  <c r="C29"/>
  <c r="C28"/>
  <c r="E24"/>
  <c r="E23"/>
  <c r="E22"/>
  <c r="G17"/>
  <c r="G16"/>
  <c r="G15"/>
  <c r="F15"/>
  <c r="F16"/>
  <c r="F17"/>
  <c r="E17"/>
  <c r="E16"/>
  <c r="E15"/>
  <c r="D17"/>
  <c r="D16"/>
  <c r="D15"/>
  <c r="C16"/>
  <c r="B16"/>
  <c r="B15"/>
  <c r="C15"/>
  <c r="C17"/>
  <c r="F8"/>
  <c r="F7"/>
</calcChain>
</file>

<file path=xl/sharedStrings.xml><?xml version="1.0" encoding="utf-8"?>
<sst xmlns="http://schemas.openxmlformats.org/spreadsheetml/2006/main" count="51" uniqueCount="44">
  <si>
    <t>Tabela de quadro de cargos e valores do Poder Legislativo de Redentora</t>
  </si>
  <si>
    <t>Fonte: Setor de Contabilidade da Câmara de Vereadores de Redentora-RS</t>
  </si>
  <si>
    <t>Cargos de Provimento efetivo e classes</t>
  </si>
  <si>
    <t>N.° de cargos</t>
  </si>
  <si>
    <t>Padrão</t>
  </si>
  <si>
    <t>Ocupação</t>
  </si>
  <si>
    <t>Carga  Horária</t>
  </si>
  <si>
    <t>Sálario base Mensal</t>
  </si>
  <si>
    <t>Técnico em contabilidade</t>
  </si>
  <si>
    <t>35 hrs</t>
  </si>
  <si>
    <t>Assessor administrativo</t>
  </si>
  <si>
    <t>35hrs</t>
  </si>
  <si>
    <t>Tesoureiro</t>
  </si>
  <si>
    <t>Vigilante</t>
  </si>
  <si>
    <t>Zeladora</t>
  </si>
  <si>
    <t>A</t>
  </si>
  <si>
    <t>B</t>
  </si>
  <si>
    <t>C</t>
  </si>
  <si>
    <t>D</t>
  </si>
  <si>
    <t>E</t>
  </si>
  <si>
    <t>F</t>
  </si>
  <si>
    <t>Quadro de Cargos em Comissão</t>
  </si>
  <si>
    <t>CCs</t>
  </si>
  <si>
    <t>Sál. Base Mês</t>
  </si>
  <si>
    <t>Assessor de orgão</t>
  </si>
  <si>
    <t>CC-1</t>
  </si>
  <si>
    <t>Assessor de bancada</t>
  </si>
  <si>
    <t>Assessor Jurídico</t>
  </si>
  <si>
    <t>CC-5</t>
  </si>
  <si>
    <t>Quadro de funções gratificadas</t>
  </si>
  <si>
    <t>N.° de Cargos</t>
  </si>
  <si>
    <t>FGs</t>
  </si>
  <si>
    <t>Remuneração</t>
  </si>
  <si>
    <t>Agentes Políticos</t>
  </si>
  <si>
    <t>Subsidio</t>
  </si>
  <si>
    <t>Verba de Representação</t>
  </si>
  <si>
    <t>Vereador Presidente</t>
  </si>
  <si>
    <t>Vereadores- valores individuais</t>
  </si>
  <si>
    <t>Obs: A verba de representação é valor referente a 50% do Subsidio, destinada ao Vereador Presidente da Mesa Diretora.</t>
  </si>
  <si>
    <t>Padrão/Classe</t>
  </si>
  <si>
    <t>OBS: O sálario base mensal obedece a Classe (A, B, C, D, E ou F) de cada servidor tomando por base o tempo de serviço do mesmo com reajustes anuais conforme data base.</t>
  </si>
  <si>
    <t>Subsidio Mensal</t>
  </si>
  <si>
    <t>Lei 1902/2012 (Subsidio 2013/2016) e Lei 1934/2013 (Assessor Jurídico), com valores atualizados.</t>
  </si>
  <si>
    <t>Conforme Lei De Plano de Carreira 920/1993 alterada pelas Leis 1665/2009 e 1844/2012,</t>
  </si>
</sst>
</file>

<file path=xl/styles.xml><?xml version="1.0" encoding="utf-8"?>
<styleSheet xmlns="http://schemas.openxmlformats.org/spreadsheetml/2006/main">
  <numFmts count="1">
    <numFmt numFmtId="44" formatCode="_(&quot;R$ &quot;* #,##0.00_);_(&quot;R$ &quot;* \(#,##0.00\);_(&quot;R$ &quot;* &quot;-&quot;??_);_(@_)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1">
    <xf numFmtId="0" fontId="0" fillId="0" borderId="0" xfId="0"/>
    <xf numFmtId="0" fontId="0" fillId="0" borderId="0" xfId="0"/>
    <xf numFmtId="0" fontId="2" fillId="0" borderId="1" xfId="0" applyFont="1" applyBorder="1"/>
    <xf numFmtId="0" fontId="0" fillId="0" borderId="1" xfId="0" applyBorder="1"/>
    <xf numFmtId="44" fontId="0" fillId="0" borderId="1" xfId="1" applyFont="1" applyBorder="1"/>
    <xf numFmtId="44" fontId="0" fillId="0" borderId="1" xfId="0" applyNumberFormat="1" applyBorder="1"/>
    <xf numFmtId="44" fontId="0" fillId="0" borderId="0" xfId="1" applyFont="1"/>
    <xf numFmtId="0" fontId="3" fillId="0" borderId="0" xfId="0" applyFont="1" applyAlignment="1"/>
    <xf numFmtId="0" fontId="2" fillId="0" borderId="1" xfId="0" applyNumberFormat="1" applyFont="1" applyBorder="1"/>
    <xf numFmtId="0" fontId="2" fillId="0" borderId="1" xfId="0" applyFont="1" applyFill="1" applyBorder="1"/>
    <xf numFmtId="0" fontId="4" fillId="0" borderId="0" xfId="0" applyFont="1"/>
    <xf numFmtId="0" fontId="2" fillId="0" borderId="0" xfId="0" applyFont="1" applyFill="1" applyBorder="1" applyAlignment="1"/>
    <xf numFmtId="0" fontId="2" fillId="0" borderId="0" xfId="0" applyFont="1" applyBorder="1"/>
    <xf numFmtId="44" fontId="0" fillId="0" borderId="0" xfId="1" applyFont="1" applyBorder="1"/>
    <xf numFmtId="44" fontId="2" fillId="0" borderId="1" xfId="1" applyFont="1" applyBorder="1" applyAlignment="1"/>
    <xf numFmtId="0" fontId="0" fillId="0" borderId="0" xfId="0" applyAlignment="1">
      <alignment horizontal="left"/>
    </xf>
    <xf numFmtId="0" fontId="0" fillId="0" borderId="0" xfId="0" applyBorder="1"/>
    <xf numFmtId="44" fontId="0" fillId="0" borderId="1" xfId="1" applyFont="1" applyBorder="1" applyAlignment="1">
      <alignment horizontal="center"/>
    </xf>
    <xf numFmtId="0" fontId="2" fillId="0" borderId="2" xfId="0" applyFont="1" applyBorder="1"/>
    <xf numFmtId="0" fontId="0" fillId="0" borderId="0" xfId="0" applyBorder="1" applyAlignment="1">
      <alignment horizontal="center"/>
    </xf>
    <xf numFmtId="44" fontId="0" fillId="0" borderId="0" xfId="0" applyNumberFormat="1" applyBorder="1"/>
    <xf numFmtId="0" fontId="0" fillId="0" borderId="2" xfId="0" applyBorder="1"/>
    <xf numFmtId="0" fontId="2" fillId="0" borderId="3" xfId="0" applyFont="1" applyBorder="1" applyAlignment="1"/>
    <xf numFmtId="44" fontId="2" fillId="0" borderId="0" xfId="1" applyFont="1" applyBorder="1" applyAlignment="1"/>
    <xf numFmtId="44" fontId="0" fillId="0" borderId="0" xfId="1" applyFont="1" applyBorder="1" applyAlignment="1"/>
    <xf numFmtId="44" fontId="0" fillId="0" borderId="1" xfId="1" applyFont="1" applyBorder="1" applyAlignment="1"/>
    <xf numFmtId="0" fontId="7" fillId="0" borderId="0" xfId="0" applyFont="1" applyAlignment="1">
      <alignment horizontal="left"/>
    </xf>
    <xf numFmtId="0" fontId="4" fillId="0" borderId="0" xfId="0" applyFont="1" applyFill="1" applyBorder="1"/>
    <xf numFmtId="0" fontId="8" fillId="0" borderId="0" xfId="0" applyFont="1" applyAlignment="1"/>
    <xf numFmtId="0" fontId="0" fillId="0" borderId="0" xfId="0" applyBorder="1" applyAlignment="1">
      <alignment horizontal="center"/>
    </xf>
    <xf numFmtId="44" fontId="0" fillId="0" borderId="0" xfId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4" fontId="0" fillId="0" borderId="2" xfId="0" applyNumberFormat="1" applyBorder="1" applyAlignment="1">
      <alignment horizontal="center"/>
    </xf>
    <xf numFmtId="44" fontId="0" fillId="0" borderId="4" xfId="0" applyNumberFormat="1" applyBorder="1" applyAlignment="1">
      <alignment horizontal="center"/>
    </xf>
    <xf numFmtId="44" fontId="0" fillId="0" borderId="1" xfId="0" applyNumberFormat="1" applyBorder="1" applyAlignment="1">
      <alignment horizontal="center"/>
    </xf>
    <xf numFmtId="0" fontId="6" fillId="0" borderId="0" xfId="0" applyFont="1" applyAlignment="1">
      <alignment vertical="top"/>
    </xf>
    <xf numFmtId="0" fontId="5" fillId="0" borderId="3" xfId="0" applyFont="1" applyBorder="1" applyAlignment="1">
      <alignment horizontal="center"/>
    </xf>
    <xf numFmtId="0" fontId="5" fillId="0" borderId="0" xfId="0" applyFont="1" applyBorder="1" applyAlignment="1">
      <alignment horizontal="center"/>
    </xf>
  </cellXfs>
  <cellStyles count="2">
    <cellStyle name="Moeda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topLeftCell="A4" workbookViewId="0">
      <selection activeCell="E10" sqref="E10"/>
    </sheetView>
  </sheetViews>
  <sheetFormatPr defaultRowHeight="15"/>
  <cols>
    <col min="1" max="1" width="24.85546875" customWidth="1"/>
    <col min="2" max="2" width="12.5703125" customWidth="1"/>
    <col min="3" max="3" width="13.5703125" customWidth="1"/>
    <col min="4" max="4" width="12.140625" customWidth="1"/>
    <col min="5" max="5" width="17.28515625" bestFit="1" customWidth="1"/>
    <col min="6" max="6" width="19.140625" customWidth="1"/>
    <col min="7" max="7" width="16.5703125" customWidth="1"/>
    <col min="8" max="8" width="24.42578125" bestFit="1" customWidth="1"/>
    <col min="12" max="12" width="9.140625" customWidth="1"/>
  </cols>
  <sheetData>
    <row r="1" spans="1:8" ht="23.25">
      <c r="A1" s="28" t="s">
        <v>0</v>
      </c>
      <c r="B1" s="28"/>
      <c r="C1" s="28"/>
      <c r="D1" s="28"/>
      <c r="E1" s="28"/>
      <c r="F1" s="28"/>
      <c r="G1" s="7"/>
      <c r="H1" s="1"/>
    </row>
    <row r="2" spans="1:8" ht="15.75" customHeight="1">
      <c r="A2" s="38" t="s">
        <v>43</v>
      </c>
      <c r="B2" s="38"/>
      <c r="C2" s="38"/>
      <c r="D2" s="38"/>
      <c r="E2" s="38"/>
      <c r="F2" s="38"/>
      <c r="G2" s="1"/>
      <c r="H2" s="1"/>
    </row>
    <row r="3" spans="1:8" s="1" customFormat="1" ht="15.75" customHeight="1">
      <c r="A3" s="38" t="s">
        <v>42</v>
      </c>
      <c r="B3" s="38"/>
      <c r="C3" s="38"/>
      <c r="D3" s="38"/>
      <c r="E3" s="38"/>
      <c r="F3" s="38"/>
    </row>
    <row r="4" spans="1:8">
      <c r="A4" s="26" t="s">
        <v>1</v>
      </c>
      <c r="B4" s="26"/>
      <c r="C4" s="26"/>
      <c r="D4" s="26"/>
      <c r="E4" s="15"/>
      <c r="F4" s="15"/>
      <c r="G4" s="1"/>
      <c r="H4" s="1"/>
    </row>
    <row r="5" spans="1:8" ht="15.75">
      <c r="A5" s="39" t="s">
        <v>2</v>
      </c>
      <c r="B5" s="39"/>
      <c r="C5" s="39"/>
      <c r="D5" s="39"/>
      <c r="E5" s="39"/>
      <c r="F5" s="40"/>
      <c r="G5" s="40"/>
      <c r="H5" s="1"/>
    </row>
    <row r="6" spans="1:8">
      <c r="A6" s="2"/>
      <c r="B6" s="2" t="s">
        <v>3</v>
      </c>
      <c r="C6" s="2" t="s">
        <v>4</v>
      </c>
      <c r="D6" s="2" t="s">
        <v>5</v>
      </c>
      <c r="E6" s="18" t="s">
        <v>6</v>
      </c>
      <c r="F6" s="2" t="s">
        <v>7</v>
      </c>
      <c r="G6" s="12"/>
      <c r="H6" s="12"/>
    </row>
    <row r="7" spans="1:8">
      <c r="A7" s="2" t="s">
        <v>8</v>
      </c>
      <c r="B7" s="3">
        <v>1</v>
      </c>
      <c r="C7" s="3">
        <v>5</v>
      </c>
      <c r="D7" s="3">
        <v>1</v>
      </c>
      <c r="E7" s="21" t="s">
        <v>9</v>
      </c>
      <c r="F7" s="4">
        <f>1878.07*6%+1878.07</f>
        <v>1990.7541999999999</v>
      </c>
      <c r="G7" s="19"/>
      <c r="H7" s="13"/>
    </row>
    <row r="8" spans="1:8">
      <c r="A8" s="2" t="s">
        <v>10</v>
      </c>
      <c r="B8" s="3">
        <v>1</v>
      </c>
      <c r="C8" s="3">
        <v>5</v>
      </c>
      <c r="D8" s="3">
        <v>1</v>
      </c>
      <c r="E8" s="21" t="s">
        <v>11</v>
      </c>
      <c r="F8" s="4">
        <f>1878.07*6%+1878.07</f>
        <v>1990.7541999999999</v>
      </c>
      <c r="G8" s="13"/>
      <c r="H8" s="20"/>
    </row>
    <row r="9" spans="1:8">
      <c r="A9" s="2" t="s">
        <v>12</v>
      </c>
      <c r="B9" s="3">
        <v>1</v>
      </c>
      <c r="C9" s="3">
        <v>5</v>
      </c>
      <c r="D9" s="3">
        <v>1</v>
      </c>
      <c r="E9" s="21" t="s">
        <v>11</v>
      </c>
      <c r="F9" s="4">
        <v>2119.9699999999998</v>
      </c>
      <c r="G9" s="13"/>
      <c r="H9" s="20"/>
    </row>
    <row r="10" spans="1:8">
      <c r="A10" s="2" t="s">
        <v>13</v>
      </c>
      <c r="B10" s="3">
        <v>3</v>
      </c>
      <c r="C10" s="3">
        <v>1</v>
      </c>
      <c r="D10" s="3">
        <v>0</v>
      </c>
      <c r="E10" s="21" t="s">
        <v>11</v>
      </c>
      <c r="F10" s="17">
        <v>0</v>
      </c>
      <c r="G10" s="19"/>
      <c r="H10" s="19"/>
    </row>
    <row r="11" spans="1:8">
      <c r="A11" s="2" t="s">
        <v>14</v>
      </c>
      <c r="B11" s="3">
        <v>1</v>
      </c>
      <c r="C11" s="3">
        <v>1</v>
      </c>
      <c r="D11" s="3">
        <v>1</v>
      </c>
      <c r="E11" s="21" t="s">
        <v>11</v>
      </c>
      <c r="F11" s="4">
        <v>858.8</v>
      </c>
      <c r="G11" s="13"/>
      <c r="H11" s="13"/>
    </row>
    <row r="12" spans="1:8" s="1" customFormat="1">
      <c r="A12" s="27" t="s">
        <v>40</v>
      </c>
      <c r="B12" s="10"/>
      <c r="C12" s="10"/>
      <c r="D12" s="10"/>
      <c r="E12" s="10"/>
      <c r="F12" s="10"/>
      <c r="G12" s="10"/>
      <c r="H12" s="10"/>
    </row>
    <row r="13" spans="1:8">
      <c r="A13" s="22"/>
      <c r="B13" s="22"/>
      <c r="C13" s="22"/>
      <c r="D13" s="22"/>
      <c r="E13" s="22"/>
      <c r="F13" s="22"/>
      <c r="G13" s="22"/>
      <c r="H13" s="1"/>
    </row>
    <row r="14" spans="1:8">
      <c r="A14" s="2" t="s">
        <v>39</v>
      </c>
      <c r="B14" s="2" t="s">
        <v>15</v>
      </c>
      <c r="C14" s="2" t="s">
        <v>16</v>
      </c>
      <c r="D14" s="2" t="s">
        <v>17</v>
      </c>
      <c r="E14" s="2" t="s">
        <v>18</v>
      </c>
      <c r="F14" s="2" t="s">
        <v>19</v>
      </c>
      <c r="G14" s="2" t="s">
        <v>20</v>
      </c>
      <c r="H14" s="1"/>
    </row>
    <row r="15" spans="1:8">
      <c r="A15" s="8">
        <v>1</v>
      </c>
      <c r="B15" s="4">
        <f>703.18*6%+703.18</f>
        <v>745.37079999999992</v>
      </c>
      <c r="C15" s="4">
        <f>810.19*6%+810.19</f>
        <v>858.80140000000006</v>
      </c>
      <c r="D15" s="4">
        <f>862.87*6%+862.87</f>
        <v>914.6422</v>
      </c>
      <c r="E15" s="4">
        <f>918.42*6%+918.42</f>
        <v>973.52519999999993</v>
      </c>
      <c r="F15" s="4">
        <f>978.47*6%+978.47</f>
        <v>1037.1782000000001</v>
      </c>
      <c r="G15" s="4">
        <f>1041.68*6%+1041.68</f>
        <v>1104.1808000000001</v>
      </c>
      <c r="H15" s="1"/>
    </row>
    <row r="16" spans="1:8">
      <c r="A16" s="8">
        <v>4</v>
      </c>
      <c r="B16" s="4">
        <f>1206.1*6%+1206.1</f>
        <v>1278.4659999999999</v>
      </c>
      <c r="C16" s="4">
        <f>1284.48*6%+1284.48</f>
        <v>1361.5488</v>
      </c>
      <c r="D16" s="4">
        <f>1367.97*6%+1367.97</f>
        <v>1450.0482</v>
      </c>
      <c r="E16" s="4">
        <f>1456.93*6%+1456.93</f>
        <v>1544.3458000000001</v>
      </c>
      <c r="F16" s="4">
        <f>1551.59*6%+1551.59</f>
        <v>1644.6853999999998</v>
      </c>
      <c r="G16" s="4">
        <f>1651.43*6%+1651.43</f>
        <v>1750.5158000000001</v>
      </c>
      <c r="H16" s="1"/>
    </row>
    <row r="17" spans="1:8">
      <c r="A17" s="8">
        <v>5</v>
      </c>
      <c r="B17" s="4">
        <v>1990.75</v>
      </c>
      <c r="C17" s="4">
        <f>1999.97*6%+1999.97</f>
        <v>2119.9682000000003</v>
      </c>
      <c r="D17" s="4">
        <f>2129.96*6%+2129.96</f>
        <v>2257.7575999999999</v>
      </c>
      <c r="E17" s="4">
        <f>2254.77*6%+2254.77</f>
        <v>2390.0562</v>
      </c>
      <c r="F17" s="4">
        <f>2415.86*6%+2415.86</f>
        <v>2560.8116</v>
      </c>
      <c r="G17" s="4">
        <f>2572.88*6%+2572.88</f>
        <v>2727.2528000000002</v>
      </c>
      <c r="H17" s="1"/>
    </row>
    <row r="18" spans="1:8">
      <c r="A18" s="1"/>
      <c r="B18" s="6"/>
      <c r="C18" s="6"/>
      <c r="D18" s="6"/>
      <c r="E18" s="6"/>
      <c r="F18" s="6"/>
      <c r="G18" s="6"/>
    </row>
    <row r="20" spans="1:8" ht="15.75">
      <c r="A20" s="39" t="s">
        <v>21</v>
      </c>
      <c r="B20" s="39"/>
      <c r="C20" s="39"/>
      <c r="D20" s="39"/>
      <c r="E20" s="39"/>
      <c r="F20" s="40"/>
      <c r="G20" s="1"/>
    </row>
    <row r="21" spans="1:8">
      <c r="A21" s="2"/>
      <c r="B21" s="2" t="s">
        <v>3</v>
      </c>
      <c r="C21" s="2" t="s">
        <v>22</v>
      </c>
      <c r="D21" s="2" t="s">
        <v>5</v>
      </c>
      <c r="E21" s="2" t="s">
        <v>23</v>
      </c>
      <c r="F21" s="34"/>
      <c r="G21" s="34"/>
    </row>
    <row r="22" spans="1:8">
      <c r="A22" s="2" t="s">
        <v>24</v>
      </c>
      <c r="B22" s="3">
        <v>1</v>
      </c>
      <c r="C22" s="3" t="s">
        <v>25</v>
      </c>
      <c r="D22" s="3">
        <v>0</v>
      </c>
      <c r="E22" s="4">
        <f>670.64*6%+670.64</f>
        <v>710.87839999999994</v>
      </c>
      <c r="F22" s="29"/>
      <c r="G22" s="29"/>
    </row>
    <row r="23" spans="1:8">
      <c r="A23" s="2" t="s">
        <v>26</v>
      </c>
      <c r="B23" s="3">
        <v>3</v>
      </c>
      <c r="C23" s="3" t="s">
        <v>25</v>
      </c>
      <c r="D23" s="3">
        <v>0</v>
      </c>
      <c r="E23" s="4">
        <f>670.64*6%+670.64</f>
        <v>710.87839999999994</v>
      </c>
      <c r="F23" s="29"/>
      <c r="G23" s="29"/>
    </row>
    <row r="24" spans="1:8">
      <c r="A24" s="2" t="s">
        <v>27</v>
      </c>
      <c r="B24" s="3">
        <v>1</v>
      </c>
      <c r="C24" s="3" t="s">
        <v>28</v>
      </c>
      <c r="D24" s="3">
        <v>1</v>
      </c>
      <c r="E24" s="4">
        <f>1878.07*6%+1878.07</f>
        <v>1990.7541999999999</v>
      </c>
      <c r="F24" s="30"/>
      <c r="G24" s="30"/>
    </row>
    <row r="26" spans="1:8">
      <c r="A26" s="32" t="s">
        <v>29</v>
      </c>
      <c r="B26" s="32"/>
      <c r="C26" s="32"/>
      <c r="D26" s="32"/>
      <c r="E26" s="11"/>
      <c r="F26" s="11"/>
      <c r="G26" s="1"/>
    </row>
    <row r="27" spans="1:8">
      <c r="A27" s="9" t="s">
        <v>30</v>
      </c>
      <c r="B27" s="2" t="s">
        <v>31</v>
      </c>
      <c r="C27" s="2" t="s">
        <v>32</v>
      </c>
      <c r="D27" s="2" t="s">
        <v>5</v>
      </c>
      <c r="E27" s="1"/>
      <c r="F27" s="1"/>
      <c r="G27" s="1"/>
    </row>
    <row r="28" spans="1:8">
      <c r="A28" s="2">
        <v>2</v>
      </c>
      <c r="B28" s="3">
        <v>3</v>
      </c>
      <c r="C28" s="4">
        <f>471.57*6%+471.57</f>
        <v>499.86419999999998</v>
      </c>
      <c r="D28" s="3">
        <v>0</v>
      </c>
      <c r="E28" s="1"/>
      <c r="F28" s="1"/>
      <c r="G28" s="1"/>
    </row>
    <row r="29" spans="1:8">
      <c r="A29" s="2">
        <v>1</v>
      </c>
      <c r="B29" s="3">
        <v>2</v>
      </c>
      <c r="C29" s="4">
        <f>348.78*6%+348.78</f>
        <v>369.70679999999999</v>
      </c>
      <c r="D29" s="3">
        <v>0</v>
      </c>
      <c r="E29" s="1"/>
      <c r="F29" s="1"/>
      <c r="G29" s="1"/>
    </row>
    <row r="30" spans="1:8">
      <c r="A30" s="2">
        <v>1</v>
      </c>
      <c r="B30" s="3">
        <v>1</v>
      </c>
      <c r="C30" s="4">
        <f>241.27*6%+241.27</f>
        <v>255.74620000000002</v>
      </c>
      <c r="D30" s="3">
        <v>0</v>
      </c>
      <c r="E30" s="1"/>
      <c r="F30" s="1"/>
      <c r="G30" s="1"/>
    </row>
    <row r="31" spans="1:8">
      <c r="A31" s="12"/>
      <c r="B31" s="16"/>
      <c r="C31" s="13"/>
      <c r="D31" s="16"/>
      <c r="E31" s="1"/>
      <c r="F31" s="1"/>
      <c r="G31" s="1"/>
    </row>
    <row r="32" spans="1:8">
      <c r="A32" s="12"/>
      <c r="B32" s="16"/>
      <c r="C32" s="13"/>
      <c r="D32" s="16"/>
      <c r="E32" s="1"/>
      <c r="F32" s="1"/>
      <c r="G32" s="1"/>
    </row>
    <row r="34" spans="1:6">
      <c r="A34" s="33" t="s">
        <v>33</v>
      </c>
      <c r="B34" s="33"/>
      <c r="C34" s="34"/>
      <c r="D34" s="34"/>
      <c r="E34" s="34"/>
      <c r="F34" s="1"/>
    </row>
    <row r="35" spans="1:6">
      <c r="A35" s="3"/>
      <c r="B35" s="2" t="s">
        <v>34</v>
      </c>
      <c r="C35" s="2" t="s">
        <v>35</v>
      </c>
      <c r="D35" s="18"/>
      <c r="E35" s="14" t="s">
        <v>41</v>
      </c>
      <c r="F35" s="23"/>
    </row>
    <row r="36" spans="1:6">
      <c r="A36" s="2" t="s">
        <v>36</v>
      </c>
      <c r="B36" s="5">
        <f>2300*6%+2300</f>
        <v>2438</v>
      </c>
      <c r="C36" s="35">
        <f>B36*50%</f>
        <v>1219</v>
      </c>
      <c r="D36" s="36"/>
      <c r="E36" s="25">
        <f>C36+B36</f>
        <v>3657</v>
      </c>
      <c r="F36" s="24"/>
    </row>
    <row r="37" spans="1:6">
      <c r="A37" s="2" t="s">
        <v>37</v>
      </c>
      <c r="B37" s="5">
        <f>2300*6%+2300</f>
        <v>2438</v>
      </c>
      <c r="C37" s="37">
        <v>0</v>
      </c>
      <c r="D37" s="35"/>
      <c r="E37" s="25">
        <f>B37</f>
        <v>2438</v>
      </c>
      <c r="F37" s="24"/>
    </row>
    <row r="38" spans="1:6">
      <c r="A38" s="31" t="s">
        <v>38</v>
      </c>
      <c r="B38" s="31"/>
      <c r="C38" s="31"/>
      <c r="D38" s="31"/>
      <c r="E38" s="31"/>
      <c r="F38" s="10"/>
    </row>
  </sheetData>
  <sheetProtection password="CC49" sheet="1" objects="1" scenarios="1" formatCells="0" formatColumns="0" formatRows="0" insertColumns="0" insertRows="0" insertHyperlinks="0" deleteColumns="0" deleteRows="0" sort="0" autoFilter="0" pivotTables="0"/>
  <mergeCells count="13">
    <mergeCell ref="A2:F2"/>
    <mergeCell ref="A20:F20"/>
    <mergeCell ref="A5:G5"/>
    <mergeCell ref="F21:G21"/>
    <mergeCell ref="F22:G22"/>
    <mergeCell ref="A3:F3"/>
    <mergeCell ref="F23:G23"/>
    <mergeCell ref="F24:G24"/>
    <mergeCell ref="A38:E38"/>
    <mergeCell ref="A26:D26"/>
    <mergeCell ref="A34:E34"/>
    <mergeCell ref="C36:D36"/>
    <mergeCell ref="C37:D37"/>
  </mergeCells>
  <pageMargins left="0.511811024" right="0.511811024" top="0.78740157499999996" bottom="0.78740157499999996" header="0.31496062000000002" footer="0.31496062000000002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Harrys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Harrys</dc:creator>
  <cp:lastModifiedBy>Harrys</cp:lastModifiedBy>
  <cp:lastPrinted>2013-06-17T13:33:08Z</cp:lastPrinted>
  <dcterms:created xsi:type="dcterms:W3CDTF">2013-06-05T16:35:38Z</dcterms:created>
  <dcterms:modified xsi:type="dcterms:W3CDTF">2014-03-06T13:28:09Z</dcterms:modified>
</cp:coreProperties>
</file>