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workbookProtection workbookPassword="CC49" lockStructure="1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5" i="1" l="1"/>
  <c r="P6" i="1"/>
  <c r="P7" i="1"/>
  <c r="P4" i="1"/>
  <c r="N4" i="1"/>
  <c r="I11" i="1" l="1"/>
  <c r="N11" i="1" s="1"/>
  <c r="P11" i="1" s="1"/>
  <c r="I12" i="1"/>
  <c r="N12" i="1" s="1"/>
  <c r="P12" i="1" s="1"/>
  <c r="I13" i="1"/>
  <c r="N13" i="1" s="1"/>
  <c r="P13" i="1" s="1"/>
  <c r="I14" i="1"/>
  <c r="N14" i="1" s="1"/>
  <c r="P14" i="1" s="1"/>
  <c r="I15" i="1"/>
  <c r="N15" i="1" s="1"/>
  <c r="P15" i="1" s="1"/>
  <c r="I16" i="1"/>
  <c r="N16" i="1" s="1"/>
  <c r="P16" i="1" s="1"/>
  <c r="I17" i="1"/>
  <c r="N17" i="1" s="1"/>
  <c r="P17" i="1" s="1"/>
  <c r="I18" i="1"/>
  <c r="N18" i="1" s="1"/>
  <c r="P18" i="1" s="1"/>
  <c r="I10" i="1"/>
  <c r="N10" i="1" s="1"/>
  <c r="P10" i="1" s="1"/>
  <c r="I22" i="1"/>
  <c r="N22" i="1" s="1"/>
  <c r="P22" i="1" s="1"/>
  <c r="I23" i="1"/>
  <c r="I24" i="1"/>
  <c r="I6" i="1"/>
  <c r="I4" i="1"/>
  <c r="I5" i="1"/>
  <c r="O25" i="1" l="1"/>
  <c r="N24" i="1"/>
  <c r="P24" i="1" s="1"/>
  <c r="N23" i="1"/>
  <c r="P23" i="1" s="1"/>
  <c r="O8" i="1"/>
  <c r="N8" i="1"/>
  <c r="P8" i="1"/>
  <c r="N25" i="1" l="1"/>
  <c r="P25" i="1"/>
</calcChain>
</file>

<file path=xl/sharedStrings.xml><?xml version="1.0" encoding="utf-8"?>
<sst xmlns="http://schemas.openxmlformats.org/spreadsheetml/2006/main" count="206" uniqueCount="73">
  <si>
    <t>Detalhamento Nominal da Folha de Pagamento de Pessoal</t>
  </si>
  <si>
    <t>Nome do Servidor</t>
  </si>
  <si>
    <t>Tipo de Vinculo</t>
  </si>
  <si>
    <t>Data de Ingresso</t>
  </si>
  <si>
    <t>Cargo Provido</t>
  </si>
  <si>
    <t>Padrão</t>
  </si>
  <si>
    <t>Classe</t>
  </si>
  <si>
    <t>Carga Horaria</t>
  </si>
  <si>
    <t>Situação</t>
  </si>
  <si>
    <t>Salário Base</t>
  </si>
  <si>
    <t>Triênio (%)</t>
  </si>
  <si>
    <t>Gartificação (%)</t>
  </si>
  <si>
    <t>Função Gratificada</t>
  </si>
  <si>
    <t>Quebra de Caixa (%)</t>
  </si>
  <si>
    <t>Remuneração Bruta</t>
  </si>
  <si>
    <t>Descontos legais/obrigatorios</t>
  </si>
  <si>
    <t>Total Liquido</t>
  </si>
  <si>
    <t>João Carlos dos Santos Pacheco</t>
  </si>
  <si>
    <t>Efetivo</t>
  </si>
  <si>
    <t>Assessor Administrativo</t>
  </si>
  <si>
    <t>B</t>
  </si>
  <si>
    <t>35  horas</t>
  </si>
  <si>
    <t>Ativo</t>
  </si>
  <si>
    <t xml:space="preserve"> - </t>
  </si>
  <si>
    <t>-</t>
  </si>
  <si>
    <t>Maikel Casagrande</t>
  </si>
  <si>
    <t>Tesoureiro</t>
  </si>
  <si>
    <t>C</t>
  </si>
  <si>
    <t>35 horas</t>
  </si>
  <si>
    <t>Maria de Fátima Duarte</t>
  </si>
  <si>
    <t>Zeladora</t>
  </si>
  <si>
    <t>Renan Formentini Pereira</t>
  </si>
  <si>
    <t>Técnico em Contabilidade</t>
  </si>
  <si>
    <t>Total</t>
  </si>
  <si>
    <t>Nome do Vereador</t>
  </si>
  <si>
    <t>Subsidio</t>
  </si>
  <si>
    <t>Repres. Mensal</t>
  </si>
  <si>
    <t>Denilson Machado da Silva</t>
  </si>
  <si>
    <t>Agente Político</t>
  </si>
  <si>
    <t>Jones Leiria da Silva</t>
  </si>
  <si>
    <t>Vereador 1.° Secretario*</t>
  </si>
  <si>
    <t>Lairton Mello</t>
  </si>
  <si>
    <t>Vereador</t>
  </si>
  <si>
    <t xml:space="preserve">Malberk Antoine Kunst Dullius </t>
  </si>
  <si>
    <t>Vereador Presidente*</t>
  </si>
  <si>
    <t>Neri Ribeiro dos Santos</t>
  </si>
  <si>
    <t xml:space="preserve">Vereador </t>
  </si>
  <si>
    <t>Derli Bento</t>
  </si>
  <si>
    <t>Vereador 2.° Secretário</t>
  </si>
  <si>
    <t>Osmar Viana dos Santos</t>
  </si>
  <si>
    <t>Dieike Franciane de Bona</t>
  </si>
  <si>
    <t>Vanderlei da Rosa</t>
  </si>
  <si>
    <t>* da mesa diretora</t>
  </si>
  <si>
    <t>Complemento Sálario Minimo</t>
  </si>
  <si>
    <t>Sálario Familia</t>
  </si>
  <si>
    <t>Comissionado</t>
  </si>
  <si>
    <t>Assessor Juridico</t>
  </si>
  <si>
    <t>CC-5</t>
  </si>
  <si>
    <t>Assessor da Mesa Diretora</t>
  </si>
  <si>
    <t>CC-3</t>
  </si>
  <si>
    <t>Assessor de Orgão</t>
  </si>
  <si>
    <t>CC-1</t>
  </si>
  <si>
    <t>Vereador Presidente</t>
  </si>
  <si>
    <t>Adão de Araújo Borges</t>
  </si>
  <si>
    <t>Marcia Andrea Soardi</t>
  </si>
  <si>
    <t>Ketlin Gabrieli Heberle</t>
  </si>
  <si>
    <t>Vereador Vice Presidente*</t>
  </si>
  <si>
    <t>R$ 954,39 (35%)</t>
  </si>
  <si>
    <t xml:space="preserve"> R$ 409,03 (15%) </t>
  </si>
  <si>
    <t>R$ 580,82 (20%)</t>
  </si>
  <si>
    <t>R$ 290,41 (10%)</t>
  </si>
  <si>
    <t>R$ 235,27 (20%)</t>
  </si>
  <si>
    <t>R$ 272,68 (10%)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</si>
</sst>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/>
    <xf numFmtId="0" fontId="0" fillId="0" borderId="1" xfId="0" applyBorder="1"/>
    <xf numFmtId="14" fontId="0" fillId="0" borderId="1" xfId="0" applyNumberFormat="1" applyBorder="1"/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>
      <alignment horizontal="right"/>
    </xf>
    <xf numFmtId="0" fontId="0" fillId="0" borderId="1" xfId="0" applyBorder="1" applyAlignment="1">
      <alignment horizontal="center"/>
    </xf>
    <xf numFmtId="44" fontId="2" fillId="0" borderId="1" xfId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4" fontId="0" fillId="0" borderId="1" xfId="1" applyFont="1" applyBorder="1"/>
    <xf numFmtId="0" fontId="0" fillId="0" borderId="1" xfId="0" applyBorder="1" applyAlignment="1">
      <alignment horizontal="right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44" fontId="0" fillId="0" borderId="0" xfId="1" applyFont="1" applyBorder="1"/>
    <xf numFmtId="44" fontId="2" fillId="0" borderId="1" xfId="1" applyFont="1" applyBorder="1" applyAlignment="1">
      <alignment horizontal="center"/>
    </xf>
    <xf numFmtId="0" fontId="2" fillId="0" borderId="0" xfId="0" applyFont="1" applyBorder="1"/>
    <xf numFmtId="8" fontId="2" fillId="0" borderId="0" xfId="0" applyNumberFormat="1" applyFont="1" applyBorder="1"/>
    <xf numFmtId="8" fontId="0" fillId="0" borderId="1" xfId="1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0" borderId="1" xfId="1" applyNumberFormat="1" applyFont="1" applyBorder="1"/>
    <xf numFmtId="0" fontId="3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dr&#227;o%20Remunerat&#243;r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7">
          <cell r="F7">
            <v>2726.840878</v>
          </cell>
        </row>
        <row r="9">
          <cell r="F9">
            <v>2904.0854330000002</v>
          </cell>
        </row>
        <row r="11">
          <cell r="F11">
            <v>1176.3567499999999</v>
          </cell>
        </row>
        <row r="22">
          <cell r="E22">
            <v>914.38388800000007</v>
          </cell>
        </row>
        <row r="24">
          <cell r="E24">
            <v>1412.2711410000002</v>
          </cell>
        </row>
        <row r="25">
          <cell r="E25">
            <v>2560.6402969999999</v>
          </cell>
        </row>
        <row r="38">
          <cell r="E38">
            <v>2925.3262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B1" workbookViewId="0">
      <selection activeCell="J7" sqref="J7"/>
    </sheetView>
  </sheetViews>
  <sheetFormatPr defaultRowHeight="15" x14ac:dyDescent="0.25"/>
  <cols>
    <col min="1" max="1" width="29" bestFit="1" customWidth="1"/>
    <col min="2" max="2" width="14.28515625" customWidth="1"/>
    <col min="3" max="3" width="14.85546875" customWidth="1"/>
    <col min="4" max="4" width="24.28515625" customWidth="1"/>
    <col min="5" max="5" width="6.5703125" customWidth="1"/>
    <col min="6" max="6" width="6.28515625" customWidth="1"/>
    <col min="7" max="7" width="12" customWidth="1"/>
    <col min="8" max="8" width="7.85546875" customWidth="1"/>
    <col min="9" max="9" width="12.140625" bestFit="1" customWidth="1"/>
    <col min="10" max="10" width="27.140625" customWidth="1"/>
    <col min="11" max="11" width="14.28515625" customWidth="1"/>
    <col min="12" max="12" width="16.85546875" customWidth="1"/>
    <col min="13" max="13" width="18.140625" customWidth="1"/>
    <col min="14" max="14" width="17.5703125" customWidth="1"/>
    <col min="15" max="15" width="27.140625" customWidth="1"/>
    <col min="16" max="16" width="13.28515625" bestFit="1" customWidth="1"/>
  </cols>
  <sheetData>
    <row r="1" spans="1:16" ht="23.25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3" spans="1:1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</row>
    <row r="4" spans="1:16" x14ac:dyDescent="0.25">
      <c r="A4" s="2" t="s">
        <v>17</v>
      </c>
      <c r="B4" s="2" t="s">
        <v>18</v>
      </c>
      <c r="C4" s="3">
        <v>40480</v>
      </c>
      <c r="D4" s="2" t="s">
        <v>19</v>
      </c>
      <c r="E4" s="2">
        <v>5</v>
      </c>
      <c r="F4" s="2" t="s">
        <v>20</v>
      </c>
      <c r="G4" s="2" t="s">
        <v>21</v>
      </c>
      <c r="H4" s="2" t="s">
        <v>22</v>
      </c>
      <c r="I4" s="19">
        <f>[1]Plan1!$F$7</f>
        <v>2726.840878</v>
      </c>
      <c r="J4" s="4" t="s">
        <v>67</v>
      </c>
      <c r="K4" s="4" t="s">
        <v>68</v>
      </c>
      <c r="L4" s="4" t="s">
        <v>23</v>
      </c>
      <c r="M4" s="4" t="s">
        <v>24</v>
      </c>
      <c r="N4" s="5">
        <f>2726.84+954.39+409.03</f>
        <v>4090.26</v>
      </c>
      <c r="O4" s="5">
        <v>630.92999999999995</v>
      </c>
      <c r="P4" s="5">
        <f>N4-O4</f>
        <v>3459.3300000000004</v>
      </c>
    </row>
    <row r="5" spans="1:16" x14ac:dyDescent="0.25">
      <c r="A5" s="2" t="s">
        <v>25</v>
      </c>
      <c r="B5" s="2" t="s">
        <v>18</v>
      </c>
      <c r="C5" s="3">
        <v>38054</v>
      </c>
      <c r="D5" s="2" t="s">
        <v>26</v>
      </c>
      <c r="E5" s="2">
        <v>5</v>
      </c>
      <c r="F5" s="2" t="s">
        <v>27</v>
      </c>
      <c r="G5" s="2" t="s">
        <v>28</v>
      </c>
      <c r="H5" s="2" t="s">
        <v>22</v>
      </c>
      <c r="I5" s="18">
        <f>[1]Plan1!$F$9</f>
        <v>2904.0854330000002</v>
      </c>
      <c r="J5" s="4" t="s">
        <v>69</v>
      </c>
      <c r="K5" s="4" t="s">
        <v>24</v>
      </c>
      <c r="L5" s="4" t="s">
        <v>24</v>
      </c>
      <c r="M5" s="4" t="s">
        <v>70</v>
      </c>
      <c r="N5" s="5">
        <v>3775.32</v>
      </c>
      <c r="O5" s="5">
        <v>507.61</v>
      </c>
      <c r="P5" s="5">
        <f t="shared" ref="P5:P7" si="0">N5-O5</f>
        <v>3267.71</v>
      </c>
    </row>
    <row r="6" spans="1:16" x14ac:dyDescent="0.25">
      <c r="A6" s="2" t="s">
        <v>29</v>
      </c>
      <c r="B6" s="2" t="s">
        <v>18</v>
      </c>
      <c r="C6" s="3">
        <v>38001</v>
      </c>
      <c r="D6" s="2" t="s">
        <v>30</v>
      </c>
      <c r="E6" s="2">
        <v>1</v>
      </c>
      <c r="F6" s="2" t="s">
        <v>27</v>
      </c>
      <c r="G6" s="2" t="s">
        <v>28</v>
      </c>
      <c r="H6" s="2" t="s">
        <v>22</v>
      </c>
      <c r="I6" s="18">
        <f>[1]Plan1!$F$11</f>
        <v>1176.3567499999999</v>
      </c>
      <c r="J6" s="4" t="s">
        <v>71</v>
      </c>
      <c r="K6" s="4" t="s">
        <v>24</v>
      </c>
      <c r="L6" s="4" t="s">
        <v>24</v>
      </c>
      <c r="M6" s="4" t="s">
        <v>24</v>
      </c>
      <c r="N6" s="5">
        <v>1411.63</v>
      </c>
      <c r="O6" s="5">
        <v>155.28</v>
      </c>
      <c r="P6" s="5">
        <f t="shared" si="0"/>
        <v>1256.3500000000001</v>
      </c>
    </row>
    <row r="7" spans="1:16" x14ac:dyDescent="0.25">
      <c r="A7" s="2" t="s">
        <v>31</v>
      </c>
      <c r="B7" s="2" t="s">
        <v>18</v>
      </c>
      <c r="C7" s="3">
        <v>40550</v>
      </c>
      <c r="D7" s="2" t="s">
        <v>32</v>
      </c>
      <c r="E7" s="2">
        <v>5</v>
      </c>
      <c r="F7" s="2" t="s">
        <v>20</v>
      </c>
      <c r="G7" s="2" t="s">
        <v>28</v>
      </c>
      <c r="H7" s="2" t="s">
        <v>22</v>
      </c>
      <c r="I7" s="4">
        <v>2726.84</v>
      </c>
      <c r="J7" s="4" t="s">
        <v>72</v>
      </c>
      <c r="K7" s="4" t="s">
        <v>24</v>
      </c>
      <c r="L7" s="4" t="s">
        <v>24</v>
      </c>
      <c r="M7" s="4" t="s">
        <v>24</v>
      </c>
      <c r="N7" s="5">
        <v>2999.52</v>
      </c>
      <c r="O7" s="5">
        <v>387.36</v>
      </c>
      <c r="P7" s="5">
        <f t="shared" si="0"/>
        <v>2612.16</v>
      </c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6"/>
      <c r="L8" s="6"/>
      <c r="M8" s="1" t="s">
        <v>33</v>
      </c>
      <c r="N8" s="7">
        <f>SUM(N4:N7)</f>
        <v>12276.73</v>
      </c>
      <c r="O8" s="7">
        <f t="shared" ref="O8:P8" si="1">SUM(O4:O7)</f>
        <v>1681.1799999999998</v>
      </c>
      <c r="P8" s="7">
        <f t="shared" si="1"/>
        <v>10595.550000000001</v>
      </c>
    </row>
    <row r="9" spans="1:16" x14ac:dyDescent="0.25">
      <c r="A9" s="1" t="s">
        <v>34</v>
      </c>
      <c r="B9" s="1"/>
      <c r="C9" s="1"/>
      <c r="D9" s="1"/>
      <c r="E9" s="1"/>
      <c r="F9" s="1"/>
      <c r="G9" s="1"/>
      <c r="H9" s="1"/>
      <c r="I9" s="1" t="s">
        <v>35</v>
      </c>
      <c r="J9" s="1" t="s">
        <v>36</v>
      </c>
      <c r="K9" s="8"/>
      <c r="L9" s="8"/>
      <c r="M9" s="1"/>
      <c r="N9" s="7"/>
      <c r="O9" s="7"/>
      <c r="P9" s="7"/>
    </row>
    <row r="10" spans="1:16" x14ac:dyDescent="0.25">
      <c r="A10" s="2" t="s">
        <v>37</v>
      </c>
      <c r="B10" s="2" t="s">
        <v>38</v>
      </c>
      <c r="C10" s="3">
        <v>42736</v>
      </c>
      <c r="D10" s="2" t="s">
        <v>46</v>
      </c>
      <c r="E10" s="6" t="s">
        <v>24</v>
      </c>
      <c r="F10" s="6" t="s">
        <v>24</v>
      </c>
      <c r="G10" s="6" t="s">
        <v>24</v>
      </c>
      <c r="H10" s="2" t="s">
        <v>22</v>
      </c>
      <c r="I10" s="20">
        <f>[1]Plan1!$E$38</f>
        <v>2925.3262</v>
      </c>
      <c r="J10" s="4" t="s">
        <v>24</v>
      </c>
      <c r="K10" s="6" t="s">
        <v>24</v>
      </c>
      <c r="L10" s="6" t="s">
        <v>24</v>
      </c>
      <c r="M10" s="6" t="s">
        <v>24</v>
      </c>
      <c r="N10" s="5">
        <f>I10</f>
        <v>2925.3262</v>
      </c>
      <c r="O10" s="5">
        <v>374.24</v>
      </c>
      <c r="P10" s="5">
        <f>N10-O10</f>
        <v>2551.0861999999997</v>
      </c>
    </row>
    <row r="11" spans="1:16" x14ac:dyDescent="0.25">
      <c r="A11" s="2" t="s">
        <v>39</v>
      </c>
      <c r="B11" s="2" t="s">
        <v>38</v>
      </c>
      <c r="C11" s="3">
        <v>42736</v>
      </c>
      <c r="D11" s="2" t="s">
        <v>46</v>
      </c>
      <c r="E11" s="6" t="s">
        <v>24</v>
      </c>
      <c r="F11" s="6" t="s">
        <v>24</v>
      </c>
      <c r="G11" s="6" t="s">
        <v>24</v>
      </c>
      <c r="H11" s="2" t="s">
        <v>22</v>
      </c>
      <c r="I11" s="20">
        <f>[1]Plan1!$E$38</f>
        <v>2925.3262</v>
      </c>
      <c r="J11" s="4" t="s">
        <v>24</v>
      </c>
      <c r="K11" s="6" t="s">
        <v>24</v>
      </c>
      <c r="L11" s="6" t="s">
        <v>24</v>
      </c>
      <c r="M11" s="6" t="s">
        <v>24</v>
      </c>
      <c r="N11" s="5">
        <f t="shared" ref="N11:N17" si="2">I11</f>
        <v>2925.3262</v>
      </c>
      <c r="O11" s="5">
        <v>345.8</v>
      </c>
      <c r="P11" s="5">
        <f t="shared" ref="P11:P18" si="3">N11-O11</f>
        <v>2579.5261999999998</v>
      </c>
    </row>
    <row r="12" spans="1:16" x14ac:dyDescent="0.25">
      <c r="A12" s="2" t="s">
        <v>41</v>
      </c>
      <c r="B12" s="2" t="s">
        <v>38</v>
      </c>
      <c r="C12" s="3">
        <v>42736</v>
      </c>
      <c r="D12" s="2" t="s">
        <v>40</v>
      </c>
      <c r="E12" s="6" t="s">
        <v>24</v>
      </c>
      <c r="F12" s="6" t="s">
        <v>24</v>
      </c>
      <c r="G12" s="6" t="s">
        <v>24</v>
      </c>
      <c r="H12" s="2" t="s">
        <v>22</v>
      </c>
      <c r="I12" s="20">
        <f>[1]Plan1!$E$38</f>
        <v>2925.3262</v>
      </c>
      <c r="J12" s="4" t="s">
        <v>24</v>
      </c>
      <c r="K12" s="6" t="s">
        <v>24</v>
      </c>
      <c r="L12" s="6" t="s">
        <v>24</v>
      </c>
      <c r="M12" s="6" t="s">
        <v>24</v>
      </c>
      <c r="N12" s="5">
        <f t="shared" si="2"/>
        <v>2925.3262</v>
      </c>
      <c r="O12" s="5">
        <v>321.77999999999997</v>
      </c>
      <c r="P12" s="5">
        <f t="shared" si="3"/>
        <v>2603.5461999999998</v>
      </c>
    </row>
    <row r="13" spans="1:16" x14ac:dyDescent="0.25">
      <c r="A13" s="2" t="s">
        <v>43</v>
      </c>
      <c r="B13" s="2" t="s">
        <v>38</v>
      </c>
      <c r="C13" s="3">
        <v>42736</v>
      </c>
      <c r="D13" s="2" t="s">
        <v>66</v>
      </c>
      <c r="E13" s="6" t="s">
        <v>24</v>
      </c>
      <c r="F13" s="6" t="s">
        <v>24</v>
      </c>
      <c r="G13" s="6" t="s">
        <v>24</v>
      </c>
      <c r="H13" s="2" t="s">
        <v>22</v>
      </c>
      <c r="I13" s="20">
        <f>[1]Plan1!$E$38</f>
        <v>2925.3262</v>
      </c>
      <c r="J13" s="4" t="s">
        <v>24</v>
      </c>
      <c r="K13" s="6" t="s">
        <v>24</v>
      </c>
      <c r="L13" s="6" t="s">
        <v>24</v>
      </c>
      <c r="M13" s="6" t="s">
        <v>24</v>
      </c>
      <c r="N13" s="5">
        <f t="shared" si="2"/>
        <v>2925.3262</v>
      </c>
      <c r="O13" s="5">
        <v>374.24</v>
      </c>
      <c r="P13" s="5">
        <f t="shared" si="3"/>
        <v>2551.0861999999997</v>
      </c>
    </row>
    <row r="14" spans="1:16" x14ac:dyDescent="0.25">
      <c r="A14" s="2" t="s">
        <v>45</v>
      </c>
      <c r="B14" s="2" t="s">
        <v>38</v>
      </c>
      <c r="C14" s="3">
        <v>42736</v>
      </c>
      <c r="D14" s="2" t="s">
        <v>46</v>
      </c>
      <c r="E14" s="6" t="s">
        <v>24</v>
      </c>
      <c r="F14" s="6" t="s">
        <v>24</v>
      </c>
      <c r="G14" s="6" t="s">
        <v>24</v>
      </c>
      <c r="H14" s="2" t="s">
        <v>22</v>
      </c>
      <c r="I14" s="20">
        <f>[1]Plan1!$E$38</f>
        <v>2925.3262</v>
      </c>
      <c r="J14" s="4" t="s">
        <v>23</v>
      </c>
      <c r="K14" s="6" t="s">
        <v>24</v>
      </c>
      <c r="L14" s="6" t="s">
        <v>24</v>
      </c>
      <c r="M14" s="6" t="s">
        <v>24</v>
      </c>
      <c r="N14" s="5">
        <f t="shared" si="2"/>
        <v>2925.3262</v>
      </c>
      <c r="O14" s="5">
        <v>374.24</v>
      </c>
      <c r="P14" s="5">
        <f t="shared" si="3"/>
        <v>2551.0861999999997</v>
      </c>
    </row>
    <row r="15" spans="1:16" x14ac:dyDescent="0.25">
      <c r="A15" s="2" t="s">
        <v>47</v>
      </c>
      <c r="B15" s="2" t="s">
        <v>38</v>
      </c>
      <c r="C15" s="3">
        <v>42736</v>
      </c>
      <c r="D15" s="2" t="s">
        <v>48</v>
      </c>
      <c r="E15" s="6" t="s">
        <v>24</v>
      </c>
      <c r="F15" s="6" t="s">
        <v>24</v>
      </c>
      <c r="G15" s="6" t="s">
        <v>24</v>
      </c>
      <c r="H15" s="2" t="s">
        <v>22</v>
      </c>
      <c r="I15" s="20">
        <f>[1]Plan1!$E$38</f>
        <v>2925.3262</v>
      </c>
      <c r="J15" s="4" t="s">
        <v>24</v>
      </c>
      <c r="K15" s="6" t="s">
        <v>24</v>
      </c>
      <c r="L15" s="6" t="s">
        <v>24</v>
      </c>
      <c r="M15" s="6" t="s">
        <v>24</v>
      </c>
      <c r="N15" s="5">
        <f t="shared" si="2"/>
        <v>2925.3262</v>
      </c>
      <c r="O15" s="5">
        <v>345.8</v>
      </c>
      <c r="P15" s="5">
        <f t="shared" si="3"/>
        <v>2579.5261999999998</v>
      </c>
    </row>
    <row r="16" spans="1:16" x14ac:dyDescent="0.25">
      <c r="A16" s="2" t="s">
        <v>49</v>
      </c>
      <c r="B16" s="2" t="s">
        <v>38</v>
      </c>
      <c r="C16" s="3">
        <v>42736</v>
      </c>
      <c r="D16" s="2" t="s">
        <v>42</v>
      </c>
      <c r="E16" s="6" t="s">
        <v>24</v>
      </c>
      <c r="F16" s="6" t="s">
        <v>24</v>
      </c>
      <c r="G16" s="6" t="s">
        <v>24</v>
      </c>
      <c r="H16" s="2" t="s">
        <v>22</v>
      </c>
      <c r="I16" s="20">
        <f>[1]Plan1!$E$38</f>
        <v>2925.3262</v>
      </c>
      <c r="J16" s="4" t="s">
        <v>24</v>
      </c>
      <c r="K16" s="6" t="s">
        <v>24</v>
      </c>
      <c r="L16" s="6" t="s">
        <v>24</v>
      </c>
      <c r="M16" s="6" t="s">
        <v>24</v>
      </c>
      <c r="N16" s="5">
        <f t="shared" si="2"/>
        <v>2925.3262</v>
      </c>
      <c r="O16" s="5">
        <v>374.24</v>
      </c>
      <c r="P16" s="5">
        <f t="shared" si="3"/>
        <v>2551.0861999999997</v>
      </c>
    </row>
    <row r="17" spans="1:16" x14ac:dyDescent="0.25">
      <c r="A17" s="2" t="s">
        <v>50</v>
      </c>
      <c r="B17" s="2" t="s">
        <v>38</v>
      </c>
      <c r="C17" s="3">
        <v>42736</v>
      </c>
      <c r="D17" s="2" t="s">
        <v>42</v>
      </c>
      <c r="E17" s="6" t="s">
        <v>24</v>
      </c>
      <c r="F17" s="6" t="s">
        <v>24</v>
      </c>
      <c r="G17" s="6" t="s">
        <v>24</v>
      </c>
      <c r="H17" s="2" t="s">
        <v>22</v>
      </c>
      <c r="I17" s="20">
        <f>[1]Plan1!$E$38</f>
        <v>2925.3262</v>
      </c>
      <c r="J17" s="4" t="s">
        <v>24</v>
      </c>
      <c r="K17" s="6" t="s">
        <v>24</v>
      </c>
      <c r="L17" s="6" t="s">
        <v>24</v>
      </c>
      <c r="M17" s="6" t="s">
        <v>24</v>
      </c>
      <c r="N17" s="5">
        <f t="shared" si="2"/>
        <v>2925.3262</v>
      </c>
      <c r="O17" s="5">
        <v>374.24</v>
      </c>
      <c r="P17" s="5">
        <f t="shared" si="3"/>
        <v>2551.0861999999997</v>
      </c>
    </row>
    <row r="18" spans="1:16" x14ac:dyDescent="0.25">
      <c r="A18" s="2" t="s">
        <v>51</v>
      </c>
      <c r="B18" s="2" t="s">
        <v>38</v>
      </c>
      <c r="C18" s="3">
        <v>42736</v>
      </c>
      <c r="D18" s="2" t="s">
        <v>44</v>
      </c>
      <c r="E18" s="6" t="s">
        <v>24</v>
      </c>
      <c r="F18" s="6" t="s">
        <v>24</v>
      </c>
      <c r="G18" s="6" t="s">
        <v>24</v>
      </c>
      <c r="H18" s="2" t="s">
        <v>22</v>
      </c>
      <c r="I18" s="20">
        <f>[1]Plan1!$E$38</f>
        <v>2925.3262</v>
      </c>
      <c r="J18" s="4">
        <v>1462.67</v>
      </c>
      <c r="K18" s="6" t="s">
        <v>24</v>
      </c>
      <c r="L18" s="6" t="s">
        <v>24</v>
      </c>
      <c r="M18" s="6" t="s">
        <v>24</v>
      </c>
      <c r="N18" s="5">
        <f>I18+J18</f>
        <v>4387.9961999999996</v>
      </c>
      <c r="O18" s="5">
        <v>523.07000000000005</v>
      </c>
      <c r="P18" s="5">
        <f t="shared" si="3"/>
        <v>3864.9261999999994</v>
      </c>
    </row>
    <row r="19" spans="1:16" x14ac:dyDescent="0.25">
      <c r="A19" s="2" t="s">
        <v>52</v>
      </c>
      <c r="B19" s="2"/>
      <c r="C19" s="2"/>
      <c r="D19" s="2"/>
      <c r="E19" s="6"/>
      <c r="F19" s="6"/>
      <c r="G19" s="6"/>
      <c r="H19" s="2"/>
      <c r="I19" s="9"/>
      <c r="J19" s="9"/>
      <c r="K19" s="2"/>
      <c r="L19" s="2"/>
      <c r="M19" s="1" t="s">
        <v>33</v>
      </c>
      <c r="N19" s="7">
        <v>27227</v>
      </c>
      <c r="O19" s="7">
        <v>3375.53</v>
      </c>
      <c r="P19" s="7">
        <v>23851.47</v>
      </c>
    </row>
    <row r="20" spans="1:1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0"/>
      <c r="O20" s="10"/>
      <c r="P20" s="10"/>
    </row>
    <row r="21" spans="1:16" x14ac:dyDescent="0.25">
      <c r="A21" s="1" t="s">
        <v>1</v>
      </c>
      <c r="B21" s="1" t="s">
        <v>2</v>
      </c>
      <c r="C21" s="1" t="s">
        <v>3</v>
      </c>
      <c r="D21" s="1" t="s">
        <v>4</v>
      </c>
      <c r="E21" s="1" t="s">
        <v>5</v>
      </c>
      <c r="F21" s="1" t="s">
        <v>6</v>
      </c>
      <c r="G21" s="1" t="s">
        <v>7</v>
      </c>
      <c r="H21" s="1" t="s">
        <v>8</v>
      </c>
      <c r="I21" s="1" t="s">
        <v>9</v>
      </c>
      <c r="J21" s="1" t="s">
        <v>53</v>
      </c>
      <c r="K21" s="1"/>
      <c r="L21" s="1" t="s">
        <v>54</v>
      </c>
      <c r="M21" s="1"/>
      <c r="N21" s="1" t="s">
        <v>14</v>
      </c>
      <c r="O21" s="1" t="s">
        <v>15</v>
      </c>
      <c r="P21" s="1" t="s">
        <v>16</v>
      </c>
    </row>
    <row r="22" spans="1:16" x14ac:dyDescent="0.25">
      <c r="A22" s="2" t="s">
        <v>63</v>
      </c>
      <c r="B22" s="2" t="s">
        <v>55</v>
      </c>
      <c r="C22" s="3">
        <v>43122</v>
      </c>
      <c r="D22" s="2" t="s">
        <v>56</v>
      </c>
      <c r="E22" s="2" t="s">
        <v>57</v>
      </c>
      <c r="F22" s="6" t="s">
        <v>24</v>
      </c>
      <c r="G22" s="6" t="s">
        <v>24</v>
      </c>
      <c r="H22" s="2" t="s">
        <v>22</v>
      </c>
      <c r="I22" s="18">
        <f>[1]Plan1!$E$25</f>
        <v>2560.6402969999999</v>
      </c>
      <c r="J22" s="4" t="s">
        <v>24</v>
      </c>
      <c r="K22" s="4"/>
      <c r="L22" s="4" t="s">
        <v>24</v>
      </c>
      <c r="M22" s="6" t="s">
        <v>24</v>
      </c>
      <c r="N22" s="4">
        <f>I22</f>
        <v>2560.6402969999999</v>
      </c>
      <c r="O22" s="4">
        <v>262.41000000000003</v>
      </c>
      <c r="P22" s="4">
        <f>N22-O22</f>
        <v>2298.2302970000001</v>
      </c>
    </row>
    <row r="23" spans="1:16" x14ac:dyDescent="0.25">
      <c r="A23" s="2" t="s">
        <v>64</v>
      </c>
      <c r="B23" s="2" t="s">
        <v>55</v>
      </c>
      <c r="C23" s="3">
        <v>43119</v>
      </c>
      <c r="D23" s="2" t="s">
        <v>58</v>
      </c>
      <c r="E23" s="2" t="s">
        <v>59</v>
      </c>
      <c r="F23" s="6" t="s">
        <v>24</v>
      </c>
      <c r="G23" s="6" t="s">
        <v>24</v>
      </c>
      <c r="H23" s="2" t="s">
        <v>22</v>
      </c>
      <c r="I23" s="18">
        <f>[1]Plan1!$E$24</f>
        <v>1412.2711410000002</v>
      </c>
      <c r="J23" s="4" t="s">
        <v>24</v>
      </c>
      <c r="K23" s="4"/>
      <c r="L23" s="4" t="s">
        <v>24</v>
      </c>
      <c r="M23" s="6" t="s">
        <v>24</v>
      </c>
      <c r="N23" s="4">
        <f>I23</f>
        <v>1412.2711410000002</v>
      </c>
      <c r="O23" s="4">
        <v>112.98</v>
      </c>
      <c r="P23" s="4">
        <f t="shared" ref="P23:P24" si="4">N23-O23</f>
        <v>1299.2911410000002</v>
      </c>
    </row>
    <row r="24" spans="1:16" x14ac:dyDescent="0.25">
      <c r="A24" s="2" t="s">
        <v>65</v>
      </c>
      <c r="B24" s="2" t="s">
        <v>55</v>
      </c>
      <c r="C24" s="3">
        <v>43132</v>
      </c>
      <c r="D24" s="2" t="s">
        <v>60</v>
      </c>
      <c r="E24" s="2" t="s">
        <v>61</v>
      </c>
      <c r="F24" s="6" t="s">
        <v>24</v>
      </c>
      <c r="G24" s="6" t="s">
        <v>24</v>
      </c>
      <c r="H24" s="2" t="s">
        <v>22</v>
      </c>
      <c r="I24" s="18">
        <f>[1]Plan1!$E$22</f>
        <v>914.38388800000007</v>
      </c>
      <c r="J24" s="4"/>
      <c r="K24" s="4"/>
      <c r="L24" s="4"/>
      <c r="M24" s="6" t="s">
        <v>24</v>
      </c>
      <c r="N24" s="4">
        <f>I24+J24+L24</f>
        <v>914.38388800000007</v>
      </c>
      <c r="O24" s="4">
        <v>76.319999999999993</v>
      </c>
      <c r="P24" s="4">
        <f t="shared" si="4"/>
        <v>838.06388800000013</v>
      </c>
    </row>
    <row r="25" spans="1:16" x14ac:dyDescent="0.25">
      <c r="A25" s="11"/>
      <c r="B25" s="11"/>
      <c r="C25" s="12"/>
      <c r="D25" s="11"/>
      <c r="E25" s="11"/>
      <c r="F25" s="13"/>
      <c r="G25" s="13"/>
      <c r="H25" s="11"/>
      <c r="I25" s="14"/>
      <c r="J25" s="13"/>
      <c r="K25" s="11"/>
      <c r="L25" s="13"/>
      <c r="M25" s="1" t="s">
        <v>33</v>
      </c>
      <c r="N25" s="15">
        <f>SUM(N22:N24)</f>
        <v>4887.2953260000004</v>
      </c>
      <c r="O25" s="15">
        <f t="shared" ref="O25:P25" si="5">SUM(O22:O24)</f>
        <v>451.71000000000004</v>
      </c>
      <c r="P25" s="15">
        <f t="shared" si="5"/>
        <v>4435.5853260000004</v>
      </c>
    </row>
    <row r="26" spans="1:16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6"/>
      <c r="N26" s="17"/>
      <c r="O26" s="17"/>
      <c r="P26" s="17"/>
    </row>
    <row r="27" spans="1:16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 t="s">
        <v>51</v>
      </c>
      <c r="P28" s="11"/>
    </row>
    <row r="29" spans="1:16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 t="s">
        <v>62</v>
      </c>
      <c r="P29" s="11"/>
    </row>
  </sheetData>
  <sheetProtection password="CC49" sheet="1" objects="1" scenarios="1"/>
  <mergeCells count="1">
    <mergeCell ref="A1:O1"/>
  </mergeCells>
  <pageMargins left="0.7" right="0.7" top="0.75" bottom="0.75" header="0.3" footer="0.3"/>
  <pageSetup paperSize="9" scale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2018-07-05T12:43:43Z</dcterms:modified>
</cp:coreProperties>
</file>