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1" i="1" l="1"/>
  <c r="C30" i="1"/>
  <c r="C29" i="1"/>
  <c r="E25" i="1"/>
  <c r="E24" i="1"/>
  <c r="E22" i="1"/>
  <c r="G16" i="1"/>
  <c r="G17" i="1"/>
  <c r="G15" i="1"/>
  <c r="F17" i="1"/>
  <c r="F16" i="1"/>
  <c r="F15" i="1"/>
  <c r="E17" i="1"/>
  <c r="E16" i="1"/>
  <c r="E15" i="1"/>
  <c r="D17" i="1"/>
  <c r="D16" i="1"/>
  <c r="D15" i="1"/>
  <c r="C17" i="1"/>
  <c r="C16" i="1"/>
  <c r="C15" i="1"/>
  <c r="B17" i="1" l="1"/>
  <c r="B16" i="1"/>
  <c r="B15" i="1"/>
  <c r="F11" i="1"/>
  <c r="F9" i="1"/>
  <c r="F7" i="1"/>
  <c r="F8" i="1" s="1"/>
  <c r="B38" i="1" l="1"/>
  <c r="E38" i="1" s="1"/>
  <c r="E23" i="1"/>
  <c r="C37" i="1" l="1"/>
  <c r="E37" i="1" s="1"/>
</calcChain>
</file>

<file path=xl/sharedStrings.xml><?xml version="1.0" encoding="utf-8"?>
<sst xmlns="http://schemas.openxmlformats.org/spreadsheetml/2006/main" count="53" uniqueCount="46">
  <si>
    <t>Tabela de quadro de cargos e valores do Poder Legislativo de Redentora</t>
  </si>
  <si>
    <t>Lei 1934/2013 (Assessor Jurídico) e Lei 2279/2016 (Assessor da Mesa Diretora), com valores atualizados.</t>
  </si>
  <si>
    <t>Fonte: Setor de Contabilidade da Câmara de Vereadores de Redentora-RS</t>
  </si>
  <si>
    <t>Cargos de Provimento efetivo e classes</t>
  </si>
  <si>
    <t>N.° de cargos</t>
  </si>
  <si>
    <t>Padrão</t>
  </si>
  <si>
    <t>Ocupação</t>
  </si>
  <si>
    <t>Carga  Horária</t>
  </si>
  <si>
    <t>Sálario base Mensal</t>
  </si>
  <si>
    <t>Técnico em contabilidade</t>
  </si>
  <si>
    <t>35 hrs</t>
  </si>
  <si>
    <t>Assessor administrativo</t>
  </si>
  <si>
    <t>35hrs</t>
  </si>
  <si>
    <t>Tesoureiro</t>
  </si>
  <si>
    <t>Vigilante</t>
  </si>
  <si>
    <t>Zeladora</t>
  </si>
  <si>
    <t>OBS: O sálario base mensal obedece a Classe (A, B, C, D, E ou F) de cada servidor tomando por base o tempo de serviço do mesmo com reajustes anuais conforme data base.</t>
  </si>
  <si>
    <t>Padrão/Classe</t>
  </si>
  <si>
    <t>A</t>
  </si>
  <si>
    <t>B</t>
  </si>
  <si>
    <t>C</t>
  </si>
  <si>
    <t>D</t>
  </si>
  <si>
    <t>E</t>
  </si>
  <si>
    <t>F</t>
  </si>
  <si>
    <t>Quadro de Cargos em Comissão</t>
  </si>
  <si>
    <t>CCs</t>
  </si>
  <si>
    <t>Sál. Base Mês</t>
  </si>
  <si>
    <t>Assessor de Orgão</t>
  </si>
  <si>
    <t>CC-1</t>
  </si>
  <si>
    <t>Assessor de Bancada</t>
  </si>
  <si>
    <t>Assessor da Mesa Diretora</t>
  </si>
  <si>
    <t>CC-3</t>
  </si>
  <si>
    <t>Assessor Jurídico</t>
  </si>
  <si>
    <t>CC-5</t>
  </si>
  <si>
    <t>Quadro de funções gratificadas</t>
  </si>
  <si>
    <t>N.° de Cargos</t>
  </si>
  <si>
    <t>FGs</t>
  </si>
  <si>
    <t>Remuneração</t>
  </si>
  <si>
    <t>Agentes Políticos</t>
  </si>
  <si>
    <t>Subsidio</t>
  </si>
  <si>
    <t>Verba de Representação</t>
  </si>
  <si>
    <t>Subsidio Mensal</t>
  </si>
  <si>
    <t>Vereador Presidente</t>
  </si>
  <si>
    <t>Vereadores- valores individuais</t>
  </si>
  <si>
    <t>Obs: A verba de representação é valor referente a 50% do Subsidio, destinada ao Vereador Presidente da Mesa Diretora.</t>
  </si>
  <si>
    <t>Conforme Lei De Plano de Carreira 920/1993 alterada pelas Leis 1665/2009 e 1844/2012,Lei 2316/2016 (Subsidio 2017/2020),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</si>
</sst>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44" fontId="0" fillId="0" borderId="2" xfId="1" applyFont="1" applyBorder="1"/>
    <xf numFmtId="0" fontId="0" fillId="0" borderId="0" xfId="0" applyBorder="1" applyAlignment="1">
      <alignment horizontal="center"/>
    </xf>
    <xf numFmtId="44" fontId="0" fillId="0" borderId="0" xfId="1" applyFont="1" applyBorder="1"/>
    <xf numFmtId="44" fontId="0" fillId="0" borderId="2" xfId="1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NumberFormat="1" applyFont="1" applyBorder="1"/>
    <xf numFmtId="44" fontId="0" fillId="0" borderId="0" xfId="1" applyFont="1"/>
    <xf numFmtId="0" fontId="2" fillId="0" borderId="0" xfId="0" applyFont="1" applyFill="1" applyBorder="1" applyAlignment="1"/>
    <xf numFmtId="0" fontId="2" fillId="0" borderId="2" xfId="0" applyFont="1" applyFill="1" applyBorder="1"/>
    <xf numFmtId="164" fontId="0" fillId="0" borderId="0" xfId="0" applyNumberFormat="1"/>
    <xf numFmtId="0" fontId="0" fillId="0" borderId="0" xfId="0" applyBorder="1"/>
    <xf numFmtId="44" fontId="2" fillId="0" borderId="2" xfId="1" applyFont="1" applyBorder="1" applyAlignment="1"/>
    <xf numFmtId="44" fontId="2" fillId="0" borderId="0" xfId="1" applyFont="1" applyBorder="1" applyAlignment="1"/>
    <xf numFmtId="164" fontId="0" fillId="0" borderId="2" xfId="0" applyNumberFormat="1" applyBorder="1"/>
    <xf numFmtId="44" fontId="0" fillId="0" borderId="2" xfId="1" applyFont="1" applyBorder="1" applyAlignment="1"/>
    <xf numFmtId="44" fontId="0" fillId="0" borderId="0" xfId="1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culo%20Subis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4">
          <cell r="F4">
            <v>2671.5391614168402</v>
          </cell>
        </row>
        <row r="5">
          <cell r="F5">
            <v>2845.1869224182801</v>
          </cell>
        </row>
        <row r="6">
          <cell r="F6">
            <v>1152.6036326466799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A3" sqref="A3:H3"/>
    </sheetView>
  </sheetViews>
  <sheetFormatPr defaultRowHeight="15" x14ac:dyDescent="0.25"/>
  <cols>
    <col min="1" max="1" width="28" customWidth="1"/>
    <col min="2" max="2" width="12.42578125" bestFit="1" customWidth="1"/>
    <col min="3" max="3" width="23" bestFit="1" customWidth="1"/>
    <col min="4" max="4" width="12.140625" bestFit="1" customWidth="1"/>
    <col min="5" max="5" width="17.28515625" bestFit="1" customWidth="1"/>
    <col min="6" max="6" width="18.85546875" bestFit="1" customWidth="1"/>
    <col min="7" max="7" width="12.140625" bestFit="1" customWidth="1"/>
  </cols>
  <sheetData>
    <row r="1" spans="1:8" ht="23.25" x14ac:dyDescent="0.35">
      <c r="A1" s="31" t="s">
        <v>0</v>
      </c>
      <c r="B1" s="31"/>
      <c r="C1" s="31"/>
      <c r="D1" s="31"/>
      <c r="E1" s="31"/>
      <c r="F1" s="31"/>
      <c r="G1" s="31"/>
      <c r="H1" s="31"/>
    </row>
    <row r="2" spans="1:8" ht="15.75" x14ac:dyDescent="0.25">
      <c r="A2" s="32" t="s">
        <v>45</v>
      </c>
      <c r="B2" s="32"/>
      <c r="C2" s="32"/>
      <c r="D2" s="32"/>
      <c r="E2" s="32"/>
      <c r="F2" s="32"/>
      <c r="G2" s="32"/>
      <c r="H2" s="32"/>
    </row>
    <row r="3" spans="1:8" ht="15.75" x14ac:dyDescent="0.25">
      <c r="A3" s="32" t="s">
        <v>1</v>
      </c>
      <c r="B3" s="32"/>
      <c r="C3" s="32"/>
      <c r="D3" s="32"/>
      <c r="E3" s="32"/>
      <c r="F3" s="32"/>
      <c r="G3" s="32"/>
      <c r="H3" s="32"/>
    </row>
    <row r="4" spans="1:8" x14ac:dyDescent="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5.75" x14ac:dyDescent="0.25">
      <c r="A5" s="34" t="s">
        <v>3</v>
      </c>
      <c r="B5" s="34"/>
      <c r="C5" s="34"/>
      <c r="D5" s="34"/>
      <c r="E5" s="34"/>
      <c r="F5" s="35"/>
      <c r="G5" s="35"/>
    </row>
    <row r="6" spans="1:8" x14ac:dyDescent="0.25">
      <c r="A6" s="1"/>
      <c r="B6" s="1" t="s">
        <v>4</v>
      </c>
      <c r="C6" s="1" t="s">
        <v>5</v>
      </c>
      <c r="D6" s="1" t="s">
        <v>6</v>
      </c>
      <c r="E6" s="2" t="s">
        <v>7</v>
      </c>
      <c r="F6" s="1" t="s">
        <v>8</v>
      </c>
      <c r="G6" s="3"/>
    </row>
    <row r="7" spans="1:8" x14ac:dyDescent="0.25">
      <c r="A7" s="1" t="s">
        <v>9</v>
      </c>
      <c r="B7" s="4">
        <v>1</v>
      </c>
      <c r="C7" s="4">
        <v>5</v>
      </c>
      <c r="D7" s="4">
        <v>1</v>
      </c>
      <c r="E7" s="5" t="s">
        <v>10</v>
      </c>
      <c r="F7" s="6">
        <f>[1]Plan1!$F$4</f>
        <v>2671.5391614168402</v>
      </c>
      <c r="G7" s="7"/>
    </row>
    <row r="8" spans="1:8" x14ac:dyDescent="0.25">
      <c r="A8" s="1" t="s">
        <v>11</v>
      </c>
      <c r="B8" s="4">
        <v>1</v>
      </c>
      <c r="C8" s="4">
        <v>5</v>
      </c>
      <c r="D8" s="4">
        <v>1</v>
      </c>
      <c r="E8" s="5" t="s">
        <v>12</v>
      </c>
      <c r="F8" s="6">
        <f>F7</f>
        <v>2671.5391614168402</v>
      </c>
      <c r="G8" s="8"/>
    </row>
    <row r="9" spans="1:8" x14ac:dyDescent="0.25">
      <c r="A9" s="1" t="s">
        <v>13</v>
      </c>
      <c r="B9" s="4">
        <v>1</v>
      </c>
      <c r="C9" s="4">
        <v>5</v>
      </c>
      <c r="D9" s="4">
        <v>1</v>
      </c>
      <c r="E9" s="5" t="s">
        <v>12</v>
      </c>
      <c r="F9" s="6">
        <f>[1]Plan1!$F$5</f>
        <v>2845.1869224182801</v>
      </c>
      <c r="G9" s="8"/>
    </row>
    <row r="10" spans="1:8" x14ac:dyDescent="0.25">
      <c r="A10" s="1" t="s">
        <v>14</v>
      </c>
      <c r="B10" s="4">
        <v>3</v>
      </c>
      <c r="C10" s="4">
        <v>1</v>
      </c>
      <c r="D10" s="4">
        <v>0</v>
      </c>
      <c r="E10" s="5" t="s">
        <v>12</v>
      </c>
      <c r="F10" s="9">
        <v>0</v>
      </c>
      <c r="G10" s="7"/>
    </row>
    <row r="11" spans="1:8" x14ac:dyDescent="0.25">
      <c r="A11" s="1" t="s">
        <v>15</v>
      </c>
      <c r="B11" s="4">
        <v>1</v>
      </c>
      <c r="C11" s="4">
        <v>1</v>
      </c>
      <c r="D11" s="4">
        <v>1</v>
      </c>
      <c r="E11" s="5" t="s">
        <v>12</v>
      </c>
      <c r="F11" s="6">
        <f>[1]Plan1!$F$6</f>
        <v>1152.6036326466799</v>
      </c>
      <c r="G11" s="8"/>
    </row>
    <row r="12" spans="1:8" x14ac:dyDescent="0.25">
      <c r="A12" s="36" t="s">
        <v>16</v>
      </c>
      <c r="B12" s="36"/>
      <c r="C12" s="36"/>
      <c r="D12" s="36"/>
      <c r="E12" s="36"/>
      <c r="F12" s="36"/>
      <c r="G12" s="36"/>
      <c r="H12" s="36"/>
    </row>
    <row r="13" spans="1:8" x14ac:dyDescent="0.25">
      <c r="A13" s="10"/>
      <c r="B13" s="10"/>
      <c r="C13" s="10"/>
      <c r="D13" s="10"/>
      <c r="E13" s="10"/>
      <c r="F13" s="10"/>
      <c r="G13" s="10"/>
    </row>
    <row r="14" spans="1:8" x14ac:dyDescent="0.25">
      <c r="A14" s="1" t="s">
        <v>17</v>
      </c>
      <c r="B14" s="1" t="s">
        <v>18</v>
      </c>
      <c r="C14" s="1" t="s">
        <v>19</v>
      </c>
      <c r="D14" s="1" t="s">
        <v>20</v>
      </c>
      <c r="E14" s="1" t="s">
        <v>21</v>
      </c>
      <c r="F14" s="1" t="s">
        <v>22</v>
      </c>
      <c r="G14" s="1" t="s">
        <v>23</v>
      </c>
    </row>
    <row r="15" spans="1:8" x14ac:dyDescent="0.25">
      <c r="A15" s="11">
        <v>1</v>
      </c>
      <c r="B15" s="6">
        <f>876.3*7.19%+876.3</f>
        <v>939.30597</v>
      </c>
      <c r="C15" s="6">
        <f>1009.65*7.19%+1009.65</f>
        <v>1082.243835</v>
      </c>
      <c r="D15" s="6">
        <f>1075.29*7.19%+1075.19</f>
        <v>1152.5033510000001</v>
      </c>
      <c r="E15" s="6">
        <f>1144.53*7.19%+1144.53</f>
        <v>1226.8217070000001</v>
      </c>
      <c r="F15" s="6">
        <f>1219.36*7.19%+1219.36</f>
        <v>1307.031984</v>
      </c>
      <c r="G15" s="6">
        <f>1298.13*7.19%+1298.13</f>
        <v>1391.4655470000002</v>
      </c>
    </row>
    <row r="16" spans="1:8" x14ac:dyDescent="0.25">
      <c r="A16" s="11">
        <v>4</v>
      </c>
      <c r="B16" s="6">
        <f>1503.04*7.19%+1503.04</f>
        <v>1611.1085760000001</v>
      </c>
      <c r="C16" s="6">
        <f>1600.7*7.19%+1600.7</f>
        <v>1715.79033</v>
      </c>
      <c r="D16" s="6">
        <f>1704.75*7.19%+1704.75</f>
        <v>1827.3215250000001</v>
      </c>
      <c r="E16" s="6">
        <f>1815.81*7.19%+1815.81</f>
        <v>1946.3667390000001</v>
      </c>
      <c r="F16" s="6">
        <f>1933.57*7.19%+1933.57</f>
        <v>2072.5936830000001</v>
      </c>
      <c r="G16" s="6">
        <f>2056.96*7.19%+2056.96</f>
        <v>2204.8554239999999</v>
      </c>
    </row>
    <row r="17" spans="1:7" x14ac:dyDescent="0.25">
      <c r="A17" s="11">
        <v>5</v>
      </c>
      <c r="B17" s="6">
        <f>2340.43*7.19%+2340.43</f>
        <v>2508.706917</v>
      </c>
      <c r="C17" s="6">
        <f>2492.34*7.19%+2492.34</f>
        <v>2671.5392460000003</v>
      </c>
      <c r="D17" s="6">
        <f>2654.34*7.19%+2654.34</f>
        <v>2845.187046</v>
      </c>
      <c r="E17" s="6">
        <f>2809.88*7.19%+2809.88</f>
        <v>3011.9103720000003</v>
      </c>
      <c r="F17" s="6">
        <f>3010.62*7.19%+3010.62</f>
        <v>3227.0835779999998</v>
      </c>
      <c r="G17" s="6">
        <f>3206.3*7.19%+3206.3</f>
        <v>3436.8329700000004</v>
      </c>
    </row>
    <row r="18" spans="1:7" x14ac:dyDescent="0.25">
      <c r="B18" s="12"/>
      <c r="C18" s="12"/>
      <c r="D18" s="12"/>
      <c r="E18" s="12"/>
      <c r="F18" s="12"/>
      <c r="G18" s="12"/>
    </row>
    <row r="20" spans="1:7" ht="15.75" x14ac:dyDescent="0.25">
      <c r="A20" s="34" t="s">
        <v>24</v>
      </c>
      <c r="B20" s="34"/>
      <c r="C20" s="34"/>
      <c r="D20" s="34"/>
      <c r="E20" s="34"/>
      <c r="F20" s="35"/>
    </row>
    <row r="21" spans="1:7" x14ac:dyDescent="0.25">
      <c r="A21" s="1"/>
      <c r="B21" s="1" t="s">
        <v>4</v>
      </c>
      <c r="C21" s="1" t="s">
        <v>25</v>
      </c>
      <c r="D21" s="1" t="s">
        <v>6</v>
      </c>
      <c r="E21" s="1" t="s">
        <v>26</v>
      </c>
      <c r="F21" s="26"/>
      <c r="G21" s="26"/>
    </row>
    <row r="22" spans="1:7" x14ac:dyDescent="0.25">
      <c r="A22" s="1" t="s">
        <v>27</v>
      </c>
      <c r="B22" s="4">
        <v>1</v>
      </c>
      <c r="C22" s="4" t="s">
        <v>28</v>
      </c>
      <c r="D22" s="4">
        <v>0</v>
      </c>
      <c r="E22" s="6">
        <f>835.75*7.19%+835.75</f>
        <v>895.84042499999998</v>
      </c>
      <c r="F22" s="37"/>
      <c r="G22" s="38"/>
    </row>
    <row r="23" spans="1:7" x14ac:dyDescent="0.25">
      <c r="A23" s="1" t="s">
        <v>29</v>
      </c>
      <c r="B23" s="4">
        <v>3</v>
      </c>
      <c r="C23" s="4" t="s">
        <v>28</v>
      </c>
      <c r="D23" s="4">
        <v>0</v>
      </c>
      <c r="E23" s="6">
        <f>E22</f>
        <v>895.84042499999998</v>
      </c>
      <c r="F23" s="38"/>
      <c r="G23" s="38"/>
    </row>
    <row r="24" spans="1:7" x14ac:dyDescent="0.25">
      <c r="A24" s="1" t="s">
        <v>30</v>
      </c>
      <c r="B24" s="4">
        <v>1</v>
      </c>
      <c r="C24" s="4" t="s">
        <v>31</v>
      </c>
      <c r="D24" s="4">
        <v>0</v>
      </c>
      <c r="E24" s="6">
        <f>1290.82*7.19%+1290.82</f>
        <v>1383.629958</v>
      </c>
      <c r="F24" s="7"/>
      <c r="G24" s="7"/>
    </row>
    <row r="25" spans="1:7" x14ac:dyDescent="0.25">
      <c r="A25" s="1" t="s">
        <v>32</v>
      </c>
      <c r="B25" s="4">
        <v>1</v>
      </c>
      <c r="C25" s="4" t="s">
        <v>33</v>
      </c>
      <c r="D25" s="4">
        <v>1</v>
      </c>
      <c r="E25" s="6">
        <f>B17</f>
        <v>2508.706917</v>
      </c>
      <c r="F25" s="30"/>
      <c r="G25" s="30"/>
    </row>
    <row r="27" spans="1:7" x14ac:dyDescent="0.25">
      <c r="A27" s="24" t="s">
        <v>34</v>
      </c>
      <c r="B27" s="24"/>
      <c r="C27" s="24"/>
      <c r="D27" s="24"/>
      <c r="E27" s="13"/>
      <c r="F27" s="13"/>
    </row>
    <row r="28" spans="1:7" x14ac:dyDescent="0.25">
      <c r="A28" s="14" t="s">
        <v>35</v>
      </c>
      <c r="B28" s="1" t="s">
        <v>36</v>
      </c>
      <c r="C28" s="1" t="s">
        <v>37</v>
      </c>
      <c r="D28" s="1" t="s">
        <v>6</v>
      </c>
    </row>
    <row r="29" spans="1:7" x14ac:dyDescent="0.25">
      <c r="A29" s="1">
        <v>2</v>
      </c>
      <c r="B29" s="4">
        <v>3</v>
      </c>
      <c r="C29" s="6">
        <f>587.66*7.19%+587.66</f>
        <v>629.91275399999995</v>
      </c>
      <c r="D29" s="4">
        <v>0</v>
      </c>
      <c r="E29" s="15"/>
    </row>
    <row r="30" spans="1:7" x14ac:dyDescent="0.25">
      <c r="A30" s="1">
        <v>1</v>
      </c>
      <c r="B30" s="4">
        <v>2</v>
      </c>
      <c r="C30" s="6">
        <f>434.65*7.19%+434.65</f>
        <v>465.90133499999996</v>
      </c>
      <c r="D30" s="4">
        <v>0</v>
      </c>
      <c r="E30" s="15"/>
    </row>
    <row r="31" spans="1:7" x14ac:dyDescent="0.25">
      <c r="A31" s="1">
        <v>1</v>
      </c>
      <c r="B31" s="4">
        <v>1</v>
      </c>
      <c r="C31" s="6">
        <f>300.66*7.19%+300.66</f>
        <v>322.27745400000003</v>
      </c>
      <c r="D31" s="4">
        <v>0</v>
      </c>
      <c r="E31" s="15"/>
    </row>
    <row r="32" spans="1:7" x14ac:dyDescent="0.25">
      <c r="A32" s="3"/>
      <c r="B32" s="16"/>
      <c r="C32" s="8"/>
      <c r="D32" s="16"/>
    </row>
    <row r="33" spans="1:10" x14ac:dyDescent="0.25">
      <c r="A33" s="3"/>
      <c r="B33" s="16"/>
      <c r="C33" s="8"/>
      <c r="D33" s="16"/>
    </row>
    <row r="35" spans="1:10" x14ac:dyDescent="0.25">
      <c r="A35" s="25" t="s">
        <v>38</v>
      </c>
      <c r="B35" s="25"/>
      <c r="C35" s="26"/>
      <c r="D35" s="26"/>
      <c r="E35" s="26"/>
    </row>
    <row r="36" spans="1:10" x14ac:dyDescent="0.25">
      <c r="A36" s="4"/>
      <c r="B36" s="1" t="s">
        <v>39</v>
      </c>
      <c r="C36" s="1" t="s">
        <v>40</v>
      </c>
      <c r="D36" s="2"/>
      <c r="E36" s="17" t="s">
        <v>41</v>
      </c>
      <c r="F36" s="18"/>
    </row>
    <row r="37" spans="1:10" x14ac:dyDescent="0.25">
      <c r="A37" s="1" t="s">
        <v>42</v>
      </c>
      <c r="B37" s="19">
        <v>2866</v>
      </c>
      <c r="C37" s="27">
        <f>B37*50%</f>
        <v>1433</v>
      </c>
      <c r="D37" s="28"/>
      <c r="E37" s="20">
        <f>C37+B37</f>
        <v>4299</v>
      </c>
      <c r="F37" s="21"/>
    </row>
    <row r="38" spans="1:10" x14ac:dyDescent="0.25">
      <c r="A38" s="1" t="s">
        <v>43</v>
      </c>
      <c r="B38" s="19">
        <f>B37</f>
        <v>2866</v>
      </c>
      <c r="C38" s="29">
        <v>0</v>
      </c>
      <c r="D38" s="27"/>
      <c r="E38" s="20">
        <f>B38</f>
        <v>2866</v>
      </c>
      <c r="F38" s="21"/>
    </row>
    <row r="39" spans="1:10" x14ac:dyDescent="0.25">
      <c r="A39" s="23" t="s">
        <v>44</v>
      </c>
      <c r="B39" s="23"/>
      <c r="C39" s="23"/>
      <c r="D39" s="23"/>
      <c r="E39" s="23"/>
      <c r="F39" s="23"/>
      <c r="G39" s="23"/>
      <c r="H39" s="23"/>
      <c r="I39" s="22"/>
      <c r="J39" s="22"/>
    </row>
  </sheetData>
  <sheetProtection password="CC49" sheet="1" objects="1" scenarios="1"/>
  <mergeCells count="16">
    <mergeCell ref="F25:G25"/>
    <mergeCell ref="A1:H1"/>
    <mergeCell ref="A3:H3"/>
    <mergeCell ref="A4:H4"/>
    <mergeCell ref="A2:H2"/>
    <mergeCell ref="A5:G5"/>
    <mergeCell ref="A12:H12"/>
    <mergeCell ref="A20:F20"/>
    <mergeCell ref="F21:G21"/>
    <mergeCell ref="F22:G22"/>
    <mergeCell ref="F23:G23"/>
    <mergeCell ref="A39:H39"/>
    <mergeCell ref="A27:D27"/>
    <mergeCell ref="A35:E35"/>
    <mergeCell ref="C37:D37"/>
    <mergeCell ref="C38:D38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2017-01-26T13:12:07Z</dcterms:modified>
</cp:coreProperties>
</file>